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BORJATHERM\5_TB-10 TECH\"/>
    </mc:Choice>
  </mc:AlternateContent>
  <xr:revisionPtr revIDLastSave="0" documentId="13_ncr:1_{A587EE2B-3ECB-4DFB-9A6F-861B0AEE1DBC}" xr6:coauthVersionLast="47" xr6:coauthVersionMax="47" xr10:uidLastSave="{00000000-0000-0000-0000-000000000000}"/>
  <bookViews>
    <workbookView xWindow="14400" yWindow="870" windowWidth="14400" windowHeight="14730" xr2:uid="{D194C984-7BDE-4AC5-B184-706DC9EB3876}"/>
  </bookViews>
  <sheets>
    <sheet name="60" sheetId="1" r:id="rId1"/>
    <sheet name="80" sheetId="2" r:id="rId2"/>
    <sheet name="100" sheetId="3" r:id="rId3"/>
    <sheet name="120" sheetId="4" r:id="rId4"/>
    <sheet name="140" sheetId="5" r:id="rId5"/>
    <sheet name="160" sheetId="6" r:id="rId6"/>
  </sheets>
  <externalReferences>
    <externalReference r:id="rId7"/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6" l="1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D3" i="6"/>
  <c r="D3" i="5"/>
  <c r="D3" i="4"/>
  <c r="D3" i="3"/>
  <c r="D3" i="2"/>
  <c r="D3" i="1"/>
  <c r="F17" i="6" l="1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9" i="5"/>
  <c r="F18" i="5"/>
  <c r="F17" i="5"/>
  <c r="F16" i="5"/>
  <c r="F15" i="5"/>
  <c r="F14" i="5"/>
  <c r="F13" i="5"/>
  <c r="F12" i="5"/>
  <c r="F11" i="5"/>
  <c r="F10" i="5"/>
  <c r="F8" i="5"/>
  <c r="F7" i="5"/>
  <c r="F6" i="5"/>
  <c r="F5" i="5"/>
  <c r="F4" i="5"/>
  <c r="F3" i="5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4" l="1"/>
  <c r="F2" i="4" s="1"/>
  <c r="F18" i="3"/>
  <c r="F2" i="3" s="1"/>
  <c r="F18" i="6"/>
  <c r="F2" i="6" s="1"/>
  <c r="F19" i="5"/>
  <c r="F2" i="5" s="1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 l="1"/>
  <c r="F2" i="2" s="1"/>
  <c r="F5" i="1"/>
  <c r="F4" i="1"/>
  <c r="F17" i="1" l="1"/>
  <c r="F16" i="1"/>
  <c r="F15" i="1"/>
  <c r="F14" i="1"/>
  <c r="F13" i="1"/>
  <c r="F12" i="1"/>
  <c r="F11" i="1"/>
  <c r="F10" i="1"/>
  <c r="F9" i="1"/>
  <c r="F8" i="1"/>
  <c r="F7" i="1"/>
  <c r="F6" i="1"/>
  <c r="F3" i="1"/>
  <c r="F18" i="1" l="1"/>
  <c r="F2" i="1" s="1"/>
</calcChain>
</file>

<file path=xl/sharedStrings.xml><?xml version="1.0" encoding="utf-8"?>
<sst xmlns="http://schemas.openxmlformats.org/spreadsheetml/2006/main" count="315" uniqueCount="39">
  <si>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</si>
  <si>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</si>
  <si>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</si>
  <si>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</si>
  <si>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</si>
  <si>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</si>
  <si>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</si>
  <si>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</si>
  <si>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</si>
  <si>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Rastrel auxiliar BORJATHERM Aluzinc</t>
  </si>
  <si>
    <t>Cinta butílica BORJATHERM 100 mm.</t>
  </si>
  <si>
    <t>Liston de arranque 60 x 50 mm</t>
  </si>
  <si>
    <t>Rastrel + Peine de ventilación de alero 30-60 mm</t>
  </si>
  <si>
    <t>Bajo Cumbrera TB-Roll 390 mm</t>
  </si>
  <si>
    <t>Tornillería fijación</t>
  </si>
  <si>
    <t>Mano de obra</t>
  </si>
  <si>
    <t>h</t>
  </si>
  <si>
    <t>Oficial 1ª</t>
  </si>
  <si>
    <t>Ayudante</t>
  </si>
  <si>
    <t>Peón</t>
  </si>
  <si>
    <t>Panel BORJATHERM espesor 60 mm paso 395.</t>
  </si>
  <si>
    <t>Espuma Fijación Tejas</t>
  </si>
  <si>
    <t>Adhesivo-Sellador masilla PU 300</t>
  </si>
  <si>
    <t>Liston de arranque 80 x 50 mm</t>
  </si>
  <si>
    <t>Panel BORJATHERM espesor 80 mm paso 395.</t>
  </si>
  <si>
    <t>Panel BORJATHERM espesor 100 mm paso 395.</t>
  </si>
  <si>
    <t>Panel BORJATHERM espesor 120 mm paso 395.</t>
  </si>
  <si>
    <t>Panel BORJATHERM espesor 140 mm paso 395.</t>
  </si>
  <si>
    <t>Panel BORJATHERM espesor 160 mm paso 395.</t>
  </si>
  <si>
    <t>Teja Ventilación TB-10 Tech Monocolor</t>
  </si>
  <si>
    <t>Caballete Cubre + Monocolor</t>
  </si>
  <si>
    <t xml:space="preserve">Teja TB-10 Tech Monocolor Chocolate/Graphite </t>
  </si>
  <si>
    <t>Soporte de rastrel de cumbrera regulable</t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</si>
  <si>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160 mm, revestidos en aluminio gofrado por sus 4 caras y con rastrel ventilado de Aluzinc incorporado en el panel, al paso de 395 mm, con coeficiente de transmisión térmica λ=0,022 W/m·K. Con cobertura de teja cerámica mixta fabricada en molde de escayola y cocida en H-Cassette modelo </t>
    </r>
    <r>
      <rPr>
        <b/>
        <sz val="10"/>
        <rFont val="Calibri"/>
        <family val="2"/>
      </rPr>
      <t xml:space="preserve">TB-10 Tech Monocolor </t>
    </r>
    <r>
      <rPr>
        <sz val="10"/>
        <rFont val="Calibri"/>
        <family val="2"/>
      </rPr>
      <t xml:space="preserve">Chocolate/Graphite 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475 x 282 mm, a razón de 10,3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</si>
  <si>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140 mm, revestidos en aluminio gofrado por sus 4 caras y con rastrel ventilado de Aluzinc incorporado en el panel, al paso de 395 mm, con coeficiente de transmisión térmica λ=0,022 W/m·K. Con cobertura de teja cerámica mixta fabricada en molde de escayola y cocida en H-Cassette modelo </t>
    </r>
    <r>
      <rPr>
        <b/>
        <sz val="10"/>
        <rFont val="Calibri"/>
        <family val="2"/>
      </rPr>
      <t xml:space="preserve">TB-10 Tech Monocolor </t>
    </r>
    <r>
      <rPr>
        <sz val="10"/>
        <rFont val="Calibri"/>
        <family val="2"/>
      </rPr>
      <t xml:space="preserve">Chocolate/Graphite 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475 x 282 mm, a razón de 10,3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</si>
  <si>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120 mm, revestidos en aluminio gofrado por sus 4 caras y con rastrel ventilado de Aluzinc incorporado en el panel, al paso de 395 mm, con coeficiente de transmisión térmica λ=0,022 W/m·K. Con cobertura de teja cerámica mixta fabricada en molde de escayola y cocida en H-Cassette modelo </t>
    </r>
    <r>
      <rPr>
        <b/>
        <sz val="10"/>
        <rFont val="Calibri"/>
        <family val="2"/>
      </rPr>
      <t xml:space="preserve">TB-10 Tech Monocolor </t>
    </r>
    <r>
      <rPr>
        <sz val="10"/>
        <rFont val="Calibri"/>
        <family val="2"/>
      </rPr>
      <t>Chocolate/Graphite  de TEJAS BORJA, de 475 x 282 mm, a razón de 10,3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</si>
  <si>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100 mm, revestidos en aluminio gofrado por sus 4 caras y con rastrel ventilado de Aluzinc incorporado en el panel, al paso de 395 mm, con coeficiente de transmisión térmica λ=0,022 W/m·K. Con cobertura de teja cerámica mixta fabricada en molde de escayola y cocida en H-Cassette modelo </t>
    </r>
    <r>
      <rPr>
        <b/>
        <sz val="10"/>
        <rFont val="Calibri"/>
        <family val="2"/>
      </rPr>
      <t xml:space="preserve">TB-10 Tech Monocolor </t>
    </r>
    <r>
      <rPr>
        <sz val="10"/>
        <rFont val="Calibri"/>
        <family val="2"/>
      </rPr>
      <t xml:space="preserve">Chocolate/Graphite 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475 x 282 mm, a razón de 10,3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</si>
  <si>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80 mm, revestidos en aluminio gofrado por sus 4 caras y con rastrel ventilado de Aluzinc incorporado en el panel, al paso de 395 mm, con coeficiente de transmisión térmica λ=0,022 W/m·K. Con cobertura de teja cerámica mixta fabricada en molde de escayola y cocida en H-Cassette modelo </t>
    </r>
    <r>
      <rPr>
        <b/>
        <sz val="10"/>
        <rFont val="Calibri"/>
        <family val="2"/>
      </rPr>
      <t xml:space="preserve">TB-10 Tech Monocolor </t>
    </r>
    <r>
      <rPr>
        <sz val="10"/>
        <rFont val="Calibri"/>
        <family val="2"/>
      </rPr>
      <t xml:space="preserve">Chocolate/Graphite 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475 x 282 mm, a razón de 10,3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</si>
  <si>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60 mm, revestidos en aluminio gofrado por sus 4 caras y con rastrel ventilado de Aluzinc incorporado en el panel, al paso de 395 mm, con coeficiente de transmisión térmica λ=0,022 W/m·K. Con cobertura de teja cerámica mixta fabricada en molde de escayola y cocida en H-Cassette modelo </t>
    </r>
    <r>
      <rPr>
        <b/>
        <sz val="10"/>
        <rFont val="Calibri"/>
        <family val="2"/>
      </rPr>
      <t xml:space="preserve">TB-10 Tech Monocolor </t>
    </r>
    <r>
      <rPr>
        <sz val="10"/>
        <rFont val="Calibri"/>
        <family val="2"/>
      </rPr>
      <t>Chocolate/Graphite de TEJAS BORJA, de 475 x 282 mm, a razón de 10,3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</si>
</sst>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9">
          <cell r="E9">
            <v>10.3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JAS"/>
      <sheetName val="PIEZAS ESPECIALES"/>
      <sheetName val="SISTEMAS"/>
      <sheetName val="COMPLEMENTOS"/>
      <sheetName val="MANO DE OBRA"/>
      <sheetName val="ERI"/>
    </sheetNames>
    <sheetDataSet>
      <sheetData sheetId="0">
        <row r="48">
          <cell r="B48">
            <v>3.23</v>
          </cell>
        </row>
      </sheetData>
      <sheetData sheetId="1">
        <row r="51">
          <cell r="E51">
            <v>51.55</v>
          </cell>
        </row>
        <row r="66">
          <cell r="E66">
            <v>12.41</v>
          </cell>
        </row>
      </sheetData>
      <sheetData sheetId="2">
        <row r="13">
          <cell r="D13">
            <v>54.15</v>
          </cell>
        </row>
        <row r="14">
          <cell r="D14">
            <v>63.63</v>
          </cell>
        </row>
        <row r="15">
          <cell r="D15">
            <v>72.959999999999994</v>
          </cell>
        </row>
        <row r="16">
          <cell r="D16">
            <v>81.52</v>
          </cell>
        </row>
        <row r="17">
          <cell r="D17">
            <v>92.49</v>
          </cell>
        </row>
        <row r="18">
          <cell r="D18">
            <v>102.52</v>
          </cell>
        </row>
        <row r="19">
          <cell r="E19">
            <v>5.87</v>
          </cell>
        </row>
        <row r="20">
          <cell r="E20">
            <v>1.37</v>
          </cell>
        </row>
        <row r="22">
          <cell r="E22">
            <v>3.22</v>
          </cell>
        </row>
        <row r="23">
          <cell r="E23">
            <v>4.46</v>
          </cell>
        </row>
      </sheetData>
      <sheetData sheetId="3">
        <row r="27">
          <cell r="B27">
            <v>6</v>
          </cell>
        </row>
        <row r="28">
          <cell r="B28">
            <v>5.2</v>
          </cell>
        </row>
        <row r="30">
          <cell r="B30">
            <v>1.49</v>
          </cell>
        </row>
        <row r="70">
          <cell r="D70">
            <v>1.06</v>
          </cell>
        </row>
        <row r="74">
          <cell r="D74">
            <v>4.08</v>
          </cell>
        </row>
      </sheetData>
      <sheetData sheetId="4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dimension ref="A1:F18"/>
  <sheetViews>
    <sheetView tabSelected="1"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38</v>
      </c>
      <c r="D2" s="5">
        <v>1</v>
      </c>
      <c r="E2" s="6"/>
      <c r="F2" s="7">
        <f>F18</f>
        <v>117.42790000000005</v>
      </c>
    </row>
    <row r="3" spans="1:6" s="10" customFormat="1" ht="12.75" x14ac:dyDescent="0.2">
      <c r="A3" s="9" t="s">
        <v>6</v>
      </c>
      <c r="B3" s="9" t="s">
        <v>7</v>
      </c>
      <c r="C3" s="4" t="s">
        <v>31</v>
      </c>
      <c r="D3" s="8">
        <f>[1]TEJAS!$E$9</f>
        <v>10.3</v>
      </c>
      <c r="E3" s="6">
        <f>[2]TEJAS!$B$48</f>
        <v>3.23</v>
      </c>
      <c r="F3" s="6">
        <f>D3*E3</f>
        <v>33.269000000000005</v>
      </c>
    </row>
    <row r="4" spans="1:6" s="10" customFormat="1" ht="12.75" x14ac:dyDescent="0.2">
      <c r="A4" s="9" t="s">
        <v>6</v>
      </c>
      <c r="B4" s="9" t="s">
        <v>7</v>
      </c>
      <c r="C4" s="4" t="s">
        <v>29</v>
      </c>
      <c r="D4" s="8">
        <v>0.1</v>
      </c>
      <c r="E4" s="6">
        <f>'[2]PIEZAS ESPECIALES'!$E$51</f>
        <v>51.55</v>
      </c>
      <c r="F4" s="6">
        <f t="shared" ref="F4:F5" si="0">D4*E4</f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30</v>
      </c>
      <c r="D5" s="8">
        <v>0.04</v>
      </c>
      <c r="E5" s="6">
        <f>'[2]PIEZAS ESPECIALES'!$E$66</f>
        <v>12.41</v>
      </c>
      <c r="F5" s="6">
        <f t="shared" si="0"/>
        <v>0.49640000000000001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20</v>
      </c>
      <c r="D6" s="8">
        <v>1</v>
      </c>
      <c r="E6" s="6">
        <f>[2]SISTEMAS!$D$13</f>
        <v>54.15</v>
      </c>
      <c r="F6" s="6">
        <f t="shared" ref="F6:F17" si="1">D6*E6</f>
        <v>54.15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f>[2]SISTEMAS!$E$19</f>
        <v>5.87</v>
      </c>
      <c r="F7" s="6">
        <f t="shared" si="1"/>
        <v>1.1740000000000002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f>[2]SISTEMAS!$E$20</f>
        <v>1.37</v>
      </c>
      <c r="F8" s="6">
        <f t="shared" si="1"/>
        <v>0.82200000000000006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0.2</v>
      </c>
      <c r="E9" s="6">
        <f>[2]SISTEMAS!$E$22</f>
        <v>3.22</v>
      </c>
      <c r="F9" s="6">
        <f t="shared" si="1"/>
        <v>0.64400000000000013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f>[2]COMPLEMENTOS!$D$70</f>
        <v>1.06</v>
      </c>
      <c r="F10" s="6">
        <f t="shared" si="1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f>[2]COMPLEMENTOS!$D$74</f>
        <v>4.08</v>
      </c>
      <c r="F11" s="6">
        <f t="shared" si="1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32</v>
      </c>
      <c r="D12" s="8">
        <v>0.2</v>
      </c>
      <c r="E12" s="6">
        <f>[2]COMPLEMENTOS!$B$30</f>
        <v>1.49</v>
      </c>
      <c r="F12" s="6">
        <f t="shared" si="1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21</v>
      </c>
      <c r="D13" s="8">
        <v>0.03</v>
      </c>
      <c r="E13" s="6">
        <f>[2]COMPLEMENTOS!$B$27</f>
        <v>6</v>
      </c>
      <c r="F13" s="6">
        <f t="shared" si="1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22</v>
      </c>
      <c r="D14" s="8">
        <v>0.05</v>
      </c>
      <c r="E14" s="6">
        <f>[2]COMPLEMENTOS!$B$28</f>
        <v>5.2</v>
      </c>
      <c r="F14" s="6">
        <f t="shared" si="1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f>'[2]MANO DE OBRA'!$B$5</f>
        <v>10.5</v>
      </c>
      <c r="F15" s="6">
        <f t="shared" si="1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1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19</v>
      </c>
      <c r="D17" s="8">
        <v>0.45</v>
      </c>
      <c r="E17" s="6">
        <f>'[2]MANO DE OBRA'!$B$3</f>
        <v>20.100000000000001</v>
      </c>
      <c r="F17" s="6">
        <f t="shared" si="1"/>
        <v>9.0450000000000017</v>
      </c>
    </row>
    <row r="18" spans="1:6" s="10" customFormat="1" ht="12.75" x14ac:dyDescent="0.2">
      <c r="A18" s="9"/>
      <c r="F18" s="11">
        <f>SUM(F3:F17)</f>
        <v>117.42790000000005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D1215-D3ED-4626-B81D-7D8B1FC0B964}">
  <dimension ref="A1:F18"/>
  <sheetViews>
    <sheetView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37</v>
      </c>
      <c r="D2" s="5">
        <v>1</v>
      </c>
      <c r="E2" s="6"/>
      <c r="F2" s="7">
        <f>F18</f>
        <v>127.15590000000005</v>
      </c>
    </row>
    <row r="3" spans="1:6" s="10" customFormat="1" ht="12.75" x14ac:dyDescent="0.2">
      <c r="A3" s="9" t="s">
        <v>6</v>
      </c>
      <c r="B3" s="9" t="s">
        <v>7</v>
      </c>
      <c r="C3" s="4" t="s">
        <v>31</v>
      </c>
      <c r="D3" s="8">
        <f>[1]TEJAS!$E$9</f>
        <v>10.3</v>
      </c>
      <c r="E3" s="6">
        <f>[2]TEJAS!$B$48</f>
        <v>3.23</v>
      </c>
      <c r="F3" s="6">
        <f t="shared" ref="F3:F17" si="0">D3*E3</f>
        <v>33.269000000000005</v>
      </c>
    </row>
    <row r="4" spans="1:6" s="10" customFormat="1" ht="12.75" x14ac:dyDescent="0.2">
      <c r="A4" s="9" t="s">
        <v>6</v>
      </c>
      <c r="B4" s="9" t="s">
        <v>7</v>
      </c>
      <c r="C4" s="4" t="s">
        <v>29</v>
      </c>
      <c r="D4" s="8">
        <v>0.1</v>
      </c>
      <c r="E4" s="6">
        <f>'[2]PIEZAS ESPECIALES'!$E$51</f>
        <v>51.55</v>
      </c>
      <c r="F4" s="6">
        <f t="shared" si="0"/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30</v>
      </c>
      <c r="D5" s="8">
        <v>0.04</v>
      </c>
      <c r="E5" s="6">
        <f>'[2]PIEZAS ESPECIALES'!$E$66</f>
        <v>12.41</v>
      </c>
      <c r="F5" s="6">
        <f t="shared" si="0"/>
        <v>0.49640000000000001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24</v>
      </c>
      <c r="D6" s="8">
        <v>1</v>
      </c>
      <c r="E6" s="6">
        <f>[2]SISTEMAS!$D$14</f>
        <v>63.63</v>
      </c>
      <c r="F6" s="6">
        <f t="shared" si="0"/>
        <v>63.63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8</v>
      </c>
      <c r="C9" s="10" t="s">
        <v>23</v>
      </c>
      <c r="D9" s="8">
        <v>0.2</v>
      </c>
      <c r="E9" s="6">
        <f>[2]SISTEMAS!$E$23</f>
        <v>4.46</v>
      </c>
      <c r="F9" s="6">
        <f t="shared" si="0"/>
        <v>0.89200000000000002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32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21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22</v>
      </c>
      <c r="D14" s="8">
        <v>0.05</v>
      </c>
      <c r="E14" s="6">
        <f>[2]COMPLEMENTOS!$B$28</f>
        <v>5.2</v>
      </c>
      <c r="F14" s="6">
        <f t="shared" si="0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0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19</v>
      </c>
      <c r="D17" s="8">
        <v>0.45</v>
      </c>
      <c r="E17" s="6">
        <f>'[2]MANO DE OBRA'!$B$3</f>
        <v>20.100000000000001</v>
      </c>
      <c r="F17" s="6">
        <f t="shared" si="0"/>
        <v>9.0450000000000017</v>
      </c>
    </row>
    <row r="18" spans="1:6" s="10" customFormat="1" ht="12.75" x14ac:dyDescent="0.2">
      <c r="A18" s="9"/>
      <c r="F18" s="11">
        <f>SUM(F3:F17)</f>
        <v>127.15590000000005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1AF85-B8B3-4878-9DB5-07D2C8EC08F3}">
  <dimension ref="A1:F18"/>
  <sheetViews>
    <sheetView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36</v>
      </c>
      <c r="D2" s="5">
        <v>1</v>
      </c>
      <c r="E2" s="6"/>
      <c r="F2" s="7">
        <f>F18</f>
        <v>136.88190000000003</v>
      </c>
    </row>
    <row r="3" spans="1:6" s="10" customFormat="1" ht="12.75" x14ac:dyDescent="0.2">
      <c r="A3" s="9" t="s">
        <v>6</v>
      </c>
      <c r="B3" s="9" t="s">
        <v>7</v>
      </c>
      <c r="C3" s="4" t="s">
        <v>31</v>
      </c>
      <c r="D3" s="8">
        <f>[1]TEJAS!$E$9</f>
        <v>10.3</v>
      </c>
      <c r="E3" s="6">
        <f>[2]TEJAS!$B$48</f>
        <v>3.23</v>
      </c>
      <c r="F3" s="6">
        <f t="shared" ref="F3:F17" si="0">D3*E3</f>
        <v>33.269000000000005</v>
      </c>
    </row>
    <row r="4" spans="1:6" s="10" customFormat="1" ht="12.75" x14ac:dyDescent="0.2">
      <c r="A4" s="9" t="s">
        <v>6</v>
      </c>
      <c r="B4" s="9" t="s">
        <v>7</v>
      </c>
      <c r="C4" s="4" t="s">
        <v>29</v>
      </c>
      <c r="D4" s="8">
        <v>0.1</v>
      </c>
      <c r="E4" s="6">
        <f>'[2]PIEZAS ESPECIALES'!$E$51</f>
        <v>51.55</v>
      </c>
      <c r="F4" s="6">
        <f t="shared" si="0"/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30</v>
      </c>
      <c r="D5" s="8">
        <v>0.04</v>
      </c>
      <c r="E5" s="6">
        <f>'[2]PIEZAS ESPECIALES'!$E$66</f>
        <v>12.41</v>
      </c>
      <c r="F5" s="6">
        <f t="shared" si="0"/>
        <v>0.49640000000000001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25</v>
      </c>
      <c r="D6" s="8">
        <v>1</v>
      </c>
      <c r="E6" s="6">
        <f>[2]SISTEMAS!$D$15</f>
        <v>72.959999999999994</v>
      </c>
      <c r="F6" s="6">
        <f t="shared" si="0"/>
        <v>72.959999999999994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0.4</v>
      </c>
      <c r="E9" s="6">
        <f>[2]SISTEMAS!$E$22</f>
        <v>3.22</v>
      </c>
      <c r="F9" s="6">
        <f t="shared" si="0"/>
        <v>1.2880000000000003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32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21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22</v>
      </c>
      <c r="D14" s="8">
        <v>0.05</v>
      </c>
      <c r="E14" s="6">
        <f>[2]COMPLEMENTOS!$B$28</f>
        <v>5.2</v>
      </c>
      <c r="F14" s="6">
        <f t="shared" si="0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18</v>
      </c>
      <c r="D16" s="8">
        <v>0.45</v>
      </c>
      <c r="E16" s="6">
        <f>'[2]MANO DE OBRA'!$B$2</f>
        <v>21.41</v>
      </c>
      <c r="F16" s="6">
        <f t="shared" si="0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19</v>
      </c>
      <c r="D17" s="8">
        <v>0.45</v>
      </c>
      <c r="E17" s="6">
        <f>'[2]MANO DE OBRA'!$B$3</f>
        <v>20.100000000000001</v>
      </c>
      <c r="F17" s="6">
        <f t="shared" si="0"/>
        <v>9.0450000000000017</v>
      </c>
    </row>
    <row r="18" spans="1:6" s="10" customFormat="1" ht="12.75" x14ac:dyDescent="0.2">
      <c r="A18" s="9"/>
      <c r="F18" s="11">
        <f>SUM(F3:F17)</f>
        <v>136.88190000000003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BF05F-CE39-49A1-A841-6D457CC99B35}">
  <dimension ref="A1:F18"/>
  <sheetViews>
    <sheetView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35</v>
      </c>
      <c r="D2" s="5">
        <v>1</v>
      </c>
      <c r="E2" s="6"/>
      <c r="F2" s="7">
        <f>F18</f>
        <v>145.44190000000003</v>
      </c>
    </row>
    <row r="3" spans="1:6" s="10" customFormat="1" ht="12.75" x14ac:dyDescent="0.2">
      <c r="A3" s="9" t="s">
        <v>6</v>
      </c>
      <c r="B3" s="9" t="s">
        <v>7</v>
      </c>
      <c r="C3" s="4" t="s">
        <v>31</v>
      </c>
      <c r="D3" s="8">
        <f>[1]TEJAS!$E$9</f>
        <v>10.3</v>
      </c>
      <c r="E3" s="6">
        <f>[2]TEJAS!$B$48</f>
        <v>3.23</v>
      </c>
      <c r="F3" s="6">
        <f t="shared" ref="F3:F17" si="0">D3*E3</f>
        <v>33.269000000000005</v>
      </c>
    </row>
    <row r="4" spans="1:6" s="10" customFormat="1" ht="12.75" x14ac:dyDescent="0.2">
      <c r="A4" s="9" t="s">
        <v>6</v>
      </c>
      <c r="B4" s="9" t="s">
        <v>7</v>
      </c>
      <c r="C4" s="4" t="s">
        <v>29</v>
      </c>
      <c r="D4" s="8">
        <v>0.1</v>
      </c>
      <c r="E4" s="6">
        <f>'[2]PIEZAS ESPECIALES'!$E$51</f>
        <v>51.55</v>
      </c>
      <c r="F4" s="6">
        <f t="shared" si="0"/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30</v>
      </c>
      <c r="D5" s="8">
        <v>0.04</v>
      </c>
      <c r="E5" s="6">
        <f>'[2]PIEZAS ESPECIALES'!$E$66</f>
        <v>12.41</v>
      </c>
      <c r="F5" s="6">
        <f t="shared" si="0"/>
        <v>0.49640000000000001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26</v>
      </c>
      <c r="D6" s="8">
        <v>1</v>
      </c>
      <c r="E6" s="6">
        <f>[2]SISTEMAS!$D$16</f>
        <v>81.52</v>
      </c>
      <c r="F6" s="6">
        <f t="shared" si="0"/>
        <v>81.52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0.4</v>
      </c>
      <c r="E9" s="6">
        <f>[2]SISTEMAS!$E$22</f>
        <v>3.22</v>
      </c>
      <c r="F9" s="6">
        <f t="shared" si="0"/>
        <v>1.2880000000000003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32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21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22</v>
      </c>
      <c r="D14" s="8">
        <v>0.05</v>
      </c>
      <c r="E14" s="6">
        <f>[2]COMPLEMENTOS!$B$28</f>
        <v>5.2</v>
      </c>
      <c r="F14" s="6">
        <f t="shared" si="0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0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19</v>
      </c>
      <c r="D17" s="8">
        <v>0.45</v>
      </c>
      <c r="E17" s="6">
        <f>'[2]MANO DE OBRA'!$B$3</f>
        <v>20.100000000000001</v>
      </c>
      <c r="F17" s="6">
        <f t="shared" si="0"/>
        <v>9.0450000000000017</v>
      </c>
    </row>
    <row r="18" spans="1:6" s="10" customFormat="1" ht="12.75" x14ac:dyDescent="0.2">
      <c r="A18" s="9"/>
      <c r="F18" s="11">
        <f>SUM(F3:F17)</f>
        <v>145.44190000000003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EB70D-BC91-451D-85B6-99E261403120}">
  <dimension ref="A1:F19"/>
  <sheetViews>
    <sheetView topLeftCell="B1" zoomScale="90" zoomScaleNormal="90" workbookViewId="0">
      <selection activeCell="E19" sqref="E19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34</v>
      </c>
      <c r="D2" s="5">
        <v>1</v>
      </c>
      <c r="E2" s="6"/>
      <c r="F2" s="7">
        <f>F19</f>
        <v>156.65989999999999</v>
      </c>
    </row>
    <row r="3" spans="1:6" s="10" customFormat="1" ht="12.75" x14ac:dyDescent="0.2">
      <c r="A3" s="9" t="s">
        <v>6</v>
      </c>
      <c r="B3" s="9" t="s">
        <v>7</v>
      </c>
      <c r="C3" s="4" t="s">
        <v>31</v>
      </c>
      <c r="D3" s="8">
        <f>[1]TEJAS!$E$9</f>
        <v>10.3</v>
      </c>
      <c r="E3" s="6">
        <f>[2]TEJAS!$B$48</f>
        <v>3.23</v>
      </c>
      <c r="F3" s="6">
        <f t="shared" ref="F3:F18" si="0">D3*E3</f>
        <v>33.269000000000005</v>
      </c>
    </row>
    <row r="4" spans="1:6" s="10" customFormat="1" ht="12.75" x14ac:dyDescent="0.2">
      <c r="A4" s="9" t="s">
        <v>6</v>
      </c>
      <c r="B4" s="9" t="s">
        <v>7</v>
      </c>
      <c r="C4" s="4" t="s">
        <v>29</v>
      </c>
      <c r="D4" s="8">
        <v>0.1</v>
      </c>
      <c r="E4" s="6">
        <f>'[2]PIEZAS ESPECIALES'!$E$51</f>
        <v>51.55</v>
      </c>
      <c r="F4" s="6">
        <f t="shared" si="0"/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30</v>
      </c>
      <c r="D5" s="8">
        <v>0.04</v>
      </c>
      <c r="E5" s="6">
        <f>'[2]PIEZAS ESPECIALES'!$E$66</f>
        <v>12.41</v>
      </c>
      <c r="F5" s="6">
        <f t="shared" si="0"/>
        <v>0.49640000000000001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27</v>
      </c>
      <c r="D6" s="8">
        <v>1</v>
      </c>
      <c r="E6" s="6">
        <f>[2]SISTEMAS!$D$17</f>
        <v>92.49</v>
      </c>
      <c r="F6" s="6">
        <f t="shared" si="0"/>
        <v>92.49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0.2</v>
      </c>
      <c r="E9" s="6">
        <f>[2]SISTEMAS!$E$22</f>
        <v>3.22</v>
      </c>
      <c r="F9" s="6">
        <f t="shared" ref="F9" si="1">D9*E9</f>
        <v>0.64400000000000013</v>
      </c>
    </row>
    <row r="10" spans="1:6" s="10" customFormat="1" ht="12.75" x14ac:dyDescent="0.2">
      <c r="A10" s="9" t="s">
        <v>6</v>
      </c>
      <c r="B10" s="9" t="s">
        <v>8</v>
      </c>
      <c r="C10" s="10" t="s">
        <v>23</v>
      </c>
      <c r="D10" s="8">
        <v>0.2</v>
      </c>
      <c r="E10" s="6">
        <f>[2]SISTEMAS!$E$23</f>
        <v>4.46</v>
      </c>
      <c r="F10" s="6">
        <f t="shared" si="0"/>
        <v>0.89200000000000002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12</v>
      </c>
      <c r="D11" s="8">
        <v>0.2</v>
      </c>
      <c r="E11" s="6">
        <f>[2]COMPLEMENTOS!$D$70</f>
        <v>1.06</v>
      </c>
      <c r="F11" s="6">
        <f t="shared" si="0"/>
        <v>0.21200000000000002</v>
      </c>
    </row>
    <row r="12" spans="1:6" s="10" customFormat="1" ht="12.75" x14ac:dyDescent="0.2">
      <c r="A12" s="9" t="s">
        <v>6</v>
      </c>
      <c r="B12" s="9" t="s">
        <v>8</v>
      </c>
      <c r="C12" s="10" t="s">
        <v>13</v>
      </c>
      <c r="D12" s="8">
        <v>0.1</v>
      </c>
      <c r="E12" s="6">
        <f>[2]COMPLEMENTOS!$D$74</f>
        <v>4.08</v>
      </c>
      <c r="F12" s="6">
        <f t="shared" si="0"/>
        <v>0.40800000000000003</v>
      </c>
    </row>
    <row r="13" spans="1:6" s="10" customFormat="1" ht="12.75" x14ac:dyDescent="0.2">
      <c r="A13" s="9" t="s">
        <v>6</v>
      </c>
      <c r="B13" s="9" t="s">
        <v>7</v>
      </c>
      <c r="C13" s="10" t="s">
        <v>32</v>
      </c>
      <c r="D13" s="8">
        <v>0.2</v>
      </c>
      <c r="E13" s="6">
        <f>[2]COMPLEMENTOS!$B$30</f>
        <v>1.49</v>
      </c>
      <c r="F13" s="6">
        <f t="shared" si="0"/>
        <v>0.29799999999999999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0.03</v>
      </c>
      <c r="E14" s="6">
        <f>[2]COMPLEMENTOS!$B$27</f>
        <v>6</v>
      </c>
      <c r="F14" s="6">
        <f t="shared" si="0"/>
        <v>0.18</v>
      </c>
    </row>
    <row r="15" spans="1:6" s="10" customFormat="1" ht="12.75" x14ac:dyDescent="0.2">
      <c r="A15" s="9" t="s">
        <v>6</v>
      </c>
      <c r="B15" s="9" t="s">
        <v>7</v>
      </c>
      <c r="C15" s="10" t="s">
        <v>22</v>
      </c>
      <c r="D15" s="8">
        <v>0.05</v>
      </c>
      <c r="E15" s="6">
        <f>[2]COMPLEMENTOS!$B$28</f>
        <v>5.2</v>
      </c>
      <c r="F15" s="6">
        <f t="shared" si="0"/>
        <v>0.26</v>
      </c>
    </row>
    <row r="16" spans="1:6" s="10" customFormat="1" ht="12.75" x14ac:dyDescent="0.2">
      <c r="A16" s="9" t="s">
        <v>6</v>
      </c>
      <c r="B16" s="9" t="s">
        <v>7</v>
      </c>
      <c r="C16" s="10" t="s">
        <v>14</v>
      </c>
      <c r="D16" s="8">
        <v>0.16</v>
      </c>
      <c r="E16" s="6">
        <f>'[2]MANO DE OBRA'!$B$5</f>
        <v>10.5</v>
      </c>
      <c r="F16" s="6">
        <f t="shared" si="0"/>
        <v>1.68</v>
      </c>
    </row>
    <row r="17" spans="1:6" s="10" customFormat="1" ht="12.75" x14ac:dyDescent="0.2">
      <c r="A17" s="9" t="s">
        <v>15</v>
      </c>
      <c r="B17" s="9" t="s">
        <v>16</v>
      </c>
      <c r="C17" s="10" t="s">
        <v>17</v>
      </c>
      <c r="D17" s="8">
        <v>0.45</v>
      </c>
      <c r="E17" s="6">
        <f>'[2]MANO DE OBRA'!$B$2</f>
        <v>21.41</v>
      </c>
      <c r="F17" s="6">
        <f t="shared" si="0"/>
        <v>9.634500000000001</v>
      </c>
    </row>
    <row r="18" spans="1:6" s="10" customFormat="1" ht="12.75" x14ac:dyDescent="0.2">
      <c r="A18" s="9" t="s">
        <v>15</v>
      </c>
      <c r="B18" s="9" t="s">
        <v>16</v>
      </c>
      <c r="C18" s="10" t="s">
        <v>19</v>
      </c>
      <c r="D18" s="8">
        <v>0.45</v>
      </c>
      <c r="E18" s="6">
        <f>'[2]MANO DE OBRA'!$B$3</f>
        <v>20.100000000000001</v>
      </c>
      <c r="F18" s="6">
        <f t="shared" si="0"/>
        <v>9.0450000000000017</v>
      </c>
    </row>
    <row r="19" spans="1:6" s="10" customFormat="1" ht="12.75" x14ac:dyDescent="0.2">
      <c r="A19" s="9"/>
      <c r="F19" s="11">
        <f>SUM(F3:F18)</f>
        <v>156.65989999999999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1A855-E977-4B8A-B520-C7CE05F3C225}">
  <dimension ref="A1:F18"/>
  <sheetViews>
    <sheetView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33</v>
      </c>
      <c r="D2" s="5">
        <v>1</v>
      </c>
      <c r="E2" s="6"/>
      <c r="F2" s="7">
        <f>F18</f>
        <v>166.93790000000001</v>
      </c>
    </row>
    <row r="3" spans="1:6" s="10" customFormat="1" ht="12.75" x14ac:dyDescent="0.2">
      <c r="A3" s="9" t="s">
        <v>6</v>
      </c>
      <c r="B3" s="9" t="s">
        <v>7</v>
      </c>
      <c r="C3" s="4" t="s">
        <v>31</v>
      </c>
      <c r="D3" s="8">
        <f>[1]TEJAS!$E$9</f>
        <v>10.3</v>
      </c>
      <c r="E3" s="6">
        <f>[2]TEJAS!$B$48</f>
        <v>3.23</v>
      </c>
      <c r="F3" s="6">
        <f t="shared" ref="F3:F17" si="0">D3*E3</f>
        <v>33.269000000000005</v>
      </c>
    </row>
    <row r="4" spans="1:6" s="10" customFormat="1" ht="12.75" x14ac:dyDescent="0.2">
      <c r="A4" s="9" t="s">
        <v>6</v>
      </c>
      <c r="B4" s="9" t="s">
        <v>7</v>
      </c>
      <c r="C4" s="4" t="s">
        <v>29</v>
      </c>
      <c r="D4" s="8">
        <v>0.1</v>
      </c>
      <c r="E4" s="6">
        <f>'[2]PIEZAS ESPECIALES'!$E$51</f>
        <v>51.55</v>
      </c>
      <c r="F4" s="6">
        <f t="shared" si="0"/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30</v>
      </c>
      <c r="D5" s="8">
        <v>0.04</v>
      </c>
      <c r="E5" s="6">
        <f>'[2]PIEZAS ESPECIALES'!$E$66</f>
        <v>12.41</v>
      </c>
      <c r="F5" s="6">
        <f t="shared" si="0"/>
        <v>0.49640000000000001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28</v>
      </c>
      <c r="D6" s="8">
        <v>1</v>
      </c>
      <c r="E6" s="6">
        <f>[2]SISTEMAS!$D$18</f>
        <v>102.52</v>
      </c>
      <c r="F6" s="6">
        <f t="shared" si="0"/>
        <v>102.52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8</v>
      </c>
      <c r="C9" s="10" t="s">
        <v>23</v>
      </c>
      <c r="D9" s="8">
        <v>0.4</v>
      </c>
      <c r="E9" s="6">
        <f>[2]SISTEMAS!$E$23</f>
        <v>4.46</v>
      </c>
      <c r="F9" s="6">
        <f t="shared" si="0"/>
        <v>1.784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32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21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22</v>
      </c>
      <c r="D14" s="8">
        <v>0.05</v>
      </c>
      <c r="E14" s="6">
        <f>[2]COMPLEMENTOS!$B$28</f>
        <v>5.2</v>
      </c>
      <c r="F14" s="6">
        <f t="shared" si="0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0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19</v>
      </c>
      <c r="D17" s="8">
        <v>0.45</v>
      </c>
      <c r="E17" s="6">
        <f>'[2]MANO DE OBRA'!$B$3</f>
        <v>20.100000000000001</v>
      </c>
      <c r="F17" s="6">
        <f t="shared" si="0"/>
        <v>9.0450000000000017</v>
      </c>
    </row>
    <row r="18" spans="1:6" s="10" customFormat="1" ht="12.75" x14ac:dyDescent="0.2">
      <c r="A18" s="9"/>
      <c r="F18" s="11">
        <f>SUM(F3:F17)</f>
        <v>166.93790000000001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60</vt:lpstr>
      <vt:lpstr>80</vt:lpstr>
      <vt:lpstr>100</vt:lpstr>
      <vt:lpstr>120</vt:lpstr>
      <vt:lpstr>140</vt:lpstr>
      <vt:lpstr>160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Borja Sebastiá</cp:lastModifiedBy>
  <dcterms:created xsi:type="dcterms:W3CDTF">2020-04-01T13:59:20Z</dcterms:created>
  <dcterms:modified xsi:type="dcterms:W3CDTF">2025-02-27T08:48:06Z</dcterms:modified>
</cp:coreProperties>
</file>