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THERM\3_TECHNICA-10\"/>
    </mc:Choice>
  </mc:AlternateContent>
  <xr:revisionPtr revIDLastSave="0" documentId="13_ncr:1_{B3F644F9-3271-4278-9F15-AEB6B2C7507E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60" sheetId="1" r:id="rId1"/>
    <sheet name="80" sheetId="3" r:id="rId2"/>
    <sheet name="100" sheetId="2" r:id="rId3"/>
    <sheet name="120" sheetId="4" r:id="rId4"/>
    <sheet name="140" sheetId="5" r:id="rId5"/>
    <sheet name="160" sheetId="6" r:id="rId6"/>
  </sheets>
  <externalReferences>
    <externalReference r:id="rId7"/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6" l="1"/>
  <c r="F6" i="6" s="1"/>
  <c r="E6" i="5"/>
  <c r="F6" i="5" s="1"/>
  <c r="E6" i="4"/>
  <c r="F6" i="4" s="1"/>
  <c r="E6" i="2"/>
  <c r="F6" i="2" s="1"/>
  <c r="E6" i="3"/>
  <c r="F6" i="3" s="1"/>
  <c r="E6" i="1"/>
  <c r="E17" i="6"/>
  <c r="F17" i="6" s="1"/>
  <c r="E16" i="6"/>
  <c r="F16" i="6" s="1"/>
  <c r="E15" i="6"/>
  <c r="F15" i="6" s="1"/>
  <c r="E14" i="6"/>
  <c r="F14" i="6" s="1"/>
  <c r="E13" i="6"/>
  <c r="F13" i="6" s="1"/>
  <c r="E12" i="6"/>
  <c r="F12" i="6" s="1"/>
  <c r="E11" i="6"/>
  <c r="F11" i="6" s="1"/>
  <c r="E10" i="6"/>
  <c r="F10" i="6" s="1"/>
  <c r="E9" i="6"/>
  <c r="F9" i="6" s="1"/>
  <c r="E8" i="6"/>
  <c r="F8" i="6" s="1"/>
  <c r="E7" i="6"/>
  <c r="F7" i="6" s="1"/>
  <c r="E5" i="6"/>
  <c r="F5" i="6" s="1"/>
  <c r="E4" i="6"/>
  <c r="E3" i="6"/>
  <c r="E18" i="5"/>
  <c r="E17" i="5"/>
  <c r="F17" i="5" s="1"/>
  <c r="E16" i="5"/>
  <c r="F16" i="5" s="1"/>
  <c r="E15" i="5"/>
  <c r="F15" i="5" s="1"/>
  <c r="E14" i="5"/>
  <c r="F14" i="5" s="1"/>
  <c r="E13" i="5"/>
  <c r="F13" i="5" s="1"/>
  <c r="E12" i="5"/>
  <c r="F12" i="5" s="1"/>
  <c r="E11" i="5"/>
  <c r="F11" i="5" s="1"/>
  <c r="E10" i="5"/>
  <c r="F10" i="5" s="1"/>
  <c r="E9" i="5"/>
  <c r="F9" i="5" s="1"/>
  <c r="E8" i="5"/>
  <c r="F8" i="5" s="1"/>
  <c r="E7" i="5"/>
  <c r="F7" i="5" s="1"/>
  <c r="E5" i="5"/>
  <c r="F5" i="5" s="1"/>
  <c r="E4" i="5"/>
  <c r="F4" i="5" s="1"/>
  <c r="E3" i="5"/>
  <c r="E17" i="4"/>
  <c r="F17" i="4" s="1"/>
  <c r="E16" i="4"/>
  <c r="F16" i="4" s="1"/>
  <c r="E15" i="4"/>
  <c r="F15" i="4" s="1"/>
  <c r="E14" i="4"/>
  <c r="F14" i="4" s="1"/>
  <c r="E13" i="4"/>
  <c r="F13" i="4" s="1"/>
  <c r="E12" i="4"/>
  <c r="F12" i="4" s="1"/>
  <c r="E11" i="4"/>
  <c r="F11" i="4" s="1"/>
  <c r="E10" i="4"/>
  <c r="F10" i="4" s="1"/>
  <c r="E9" i="4"/>
  <c r="F9" i="4" s="1"/>
  <c r="E8" i="4"/>
  <c r="F8" i="4" s="1"/>
  <c r="E7" i="4"/>
  <c r="F7" i="4" s="1"/>
  <c r="E5" i="4"/>
  <c r="F5" i="4" s="1"/>
  <c r="E4" i="4"/>
  <c r="F4" i="4" s="1"/>
  <c r="E3" i="4"/>
  <c r="E17" i="2"/>
  <c r="F17" i="2" s="1"/>
  <c r="E16" i="2"/>
  <c r="F16" i="2" s="1"/>
  <c r="E15" i="2"/>
  <c r="F15" i="2" s="1"/>
  <c r="E14" i="2"/>
  <c r="F14" i="2" s="1"/>
  <c r="E13" i="2"/>
  <c r="F13" i="2" s="1"/>
  <c r="E12" i="2"/>
  <c r="F12" i="2" s="1"/>
  <c r="E11" i="2"/>
  <c r="F11" i="2" s="1"/>
  <c r="E10" i="2"/>
  <c r="F10" i="2" s="1"/>
  <c r="E9" i="2"/>
  <c r="F9" i="2" s="1"/>
  <c r="E8" i="2"/>
  <c r="F8" i="2" s="1"/>
  <c r="E7" i="2"/>
  <c r="F7" i="2" s="1"/>
  <c r="E5" i="2"/>
  <c r="F5" i="2" s="1"/>
  <c r="E4" i="2"/>
  <c r="F4" i="2" s="1"/>
  <c r="E3" i="2"/>
  <c r="E17" i="3"/>
  <c r="F17" i="3" s="1"/>
  <c r="E16" i="3"/>
  <c r="F16" i="3" s="1"/>
  <c r="E15" i="3"/>
  <c r="F15" i="3" s="1"/>
  <c r="E14" i="3"/>
  <c r="F14" i="3" s="1"/>
  <c r="E13" i="3"/>
  <c r="F13" i="3" s="1"/>
  <c r="E12" i="3"/>
  <c r="F12" i="3" s="1"/>
  <c r="E11" i="3"/>
  <c r="F11" i="3" s="1"/>
  <c r="E10" i="3"/>
  <c r="F10" i="3" s="1"/>
  <c r="E9" i="3"/>
  <c r="F9" i="3" s="1"/>
  <c r="E8" i="3"/>
  <c r="F8" i="3" s="1"/>
  <c r="E7" i="3"/>
  <c r="F7" i="3" s="1"/>
  <c r="E5" i="3"/>
  <c r="F5" i="3" s="1"/>
  <c r="E4" i="3"/>
  <c r="F4" i="3" s="1"/>
  <c r="E3" i="3"/>
  <c r="F3" i="3" s="1"/>
  <c r="E17" i="1"/>
  <c r="E16" i="1"/>
  <c r="E15" i="1"/>
  <c r="E14" i="1"/>
  <c r="E13" i="1"/>
  <c r="E12" i="1"/>
  <c r="E11" i="1"/>
  <c r="E10" i="1"/>
  <c r="E9" i="1"/>
  <c r="E8" i="1"/>
  <c r="E7" i="1"/>
  <c r="E5" i="1"/>
  <c r="E4" i="1"/>
  <c r="E3" i="1"/>
  <c r="D3" i="6"/>
  <c r="D3" i="5"/>
  <c r="D3" i="4"/>
  <c r="D3" i="2"/>
  <c r="D3" i="3"/>
  <c r="D3" i="1"/>
  <c r="F4" i="6"/>
  <c r="F18" i="5"/>
  <c r="F3" i="5" l="1"/>
  <c r="F19" i="5" s="1"/>
  <c r="F2" i="5" s="1"/>
  <c r="F3" i="2"/>
  <c r="F3" i="6"/>
  <c r="F18" i="6" s="1"/>
  <c r="F2" i="6" s="1"/>
  <c r="F3" i="4"/>
  <c r="F18" i="4" s="1"/>
  <c r="F2" i="4" s="1"/>
  <c r="F18" i="2"/>
  <c r="F2" i="2" s="1"/>
  <c r="F18" i="3"/>
  <c r="F2" i="3" s="1"/>
  <c r="F5" i="1"/>
  <c r="F4" i="1"/>
  <c r="F17" i="1" l="1"/>
  <c r="F16" i="1"/>
  <c r="F15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<sst xmlns="http://schemas.openxmlformats.org/spreadsheetml/2006/main" count="315" uniqueCount="38">
  <si>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</si>
  <si>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</si>
  <si>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</si>
  <si>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</si>
  <si>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</si>
  <si>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</si>
  <si>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</si>
  <si>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</si>
  <si>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</si>
  <si>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Rastrel auxiliar BORJATHERM Aluzinc</t>
  </si>
  <si>
    <t>Cinta butílica BORJATHERM 100 mm.</t>
  </si>
  <si>
    <t>Liston de arranque 60 x 50 mm</t>
  </si>
  <si>
    <t>Rastrel + Peine de ventilación de alero 30-60 mm</t>
  </si>
  <si>
    <t>Bajo Cumbrera TB-Roll 390 mm</t>
  </si>
  <si>
    <t>Tornillería fijación</t>
  </si>
  <si>
    <t>Mano de obra</t>
  </si>
  <si>
    <t>h</t>
  </si>
  <si>
    <t>Oficial 1ª</t>
  </si>
  <si>
    <t>Peón</t>
  </si>
  <si>
    <t>Panel BORJATHERM espesor 60 mm paso 395.</t>
  </si>
  <si>
    <t>Espuma Fijación Tejas</t>
  </si>
  <si>
    <t>Adhesivo-Sellador masilla PU 300</t>
  </si>
  <si>
    <t>Panel BORJATHERM espesor 100 mm paso 395.</t>
  </si>
  <si>
    <t>Liston de arranque 80 x 50 mm</t>
  </si>
  <si>
    <t>Panel BORJATHERM espesor 80 mm paso 395.</t>
  </si>
  <si>
    <t>Teja Ventilación TECHNICA 10 Monocolor</t>
  </si>
  <si>
    <t>Caballete 100º Monocolor</t>
  </si>
  <si>
    <t>Panel BORJATHERM espesor 120 mm paso 395.</t>
  </si>
  <si>
    <t>Panel BORJATHERM espesor 140 mm paso 395.</t>
  </si>
  <si>
    <t>Panel BORJATHERM espesor 160 mm paso 395.</t>
  </si>
  <si>
    <t>Teja TECHNICA 10 Monocolor Graphite/Chocolate</t>
  </si>
  <si>
    <t>Soporte de rastrel de cumbrera regulable</t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</si>
  <si>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60 mm, revestidos en aluminio gofrado por sus 4 caras y con rastrel ventilado de Aluzinc incorporado en el panel, al paso de 395 mm, con coeficiente de transmisión térmica λ=0,022 W/m·K. Con cobertura de teja cerámica plana modelo </t>
    </r>
    <r>
      <rPr>
        <b/>
        <sz val="10"/>
        <rFont val="Calibri"/>
        <family val="2"/>
      </rPr>
      <t xml:space="preserve">TECHNICA-10 Monocolor </t>
    </r>
    <r>
      <rPr>
        <sz val="10"/>
        <rFont val="Calibri"/>
        <family val="2"/>
      </rPr>
      <t>Graphite/Chocolate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475 x 262 mm, a razón de 10,9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</si>
  <si>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80 mm, revestidos en aluminio gofrado por sus 4 caras y con rastrel ventilado de Aluzinc incorporado en el panel, al paso de 395 mm, con coeficiente de transmisión térmica λ=0,022 W/m·K. Con cobertura de teja cerámica plana modelo </t>
    </r>
    <r>
      <rPr>
        <b/>
        <sz val="10"/>
        <rFont val="Calibri"/>
        <family val="2"/>
      </rPr>
      <t xml:space="preserve">TECHNICA-10 Monocolor </t>
    </r>
    <r>
      <rPr>
        <sz val="10"/>
        <rFont val="Calibri"/>
        <family val="2"/>
      </rPr>
      <t>Graphite/Chocolate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475 x 262 mm, a razón de 10,9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</si>
  <si>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100 mm, revestidos en aluminio gofrado por sus 4 caras y con rastrel ventilado de Aluzinc incorporado en el panel, al paso de 395 mm, con coeficiente de transmisión térmica λ=0,022 W/m·K. Con cobertura de teja cerámica plana modelo </t>
    </r>
    <r>
      <rPr>
        <b/>
        <sz val="10"/>
        <rFont val="Calibri"/>
        <family val="2"/>
      </rPr>
      <t>TECHNICA-10 Monocolor</t>
    </r>
    <r>
      <rPr>
        <sz val="10"/>
        <rFont val="Calibri"/>
        <family val="2"/>
      </rPr>
      <t xml:space="preserve"> Graphite/Chocolate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475 x 262 mm, a razón de 10,9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</si>
  <si>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120 mm, revestidos en aluminio gofrado por sus 4 caras y con rastrel ventilado de Aluzinc incorporado en el panel, al paso de 395 mm, con coeficiente de transmisión térmica λ=0,022 W/m·K. Con cobertura de teja cerámica plana modelo </t>
    </r>
    <r>
      <rPr>
        <b/>
        <sz val="10"/>
        <rFont val="Calibri"/>
        <family val="2"/>
      </rPr>
      <t>TECHNICA-10 Monocolor</t>
    </r>
    <r>
      <rPr>
        <sz val="10"/>
        <rFont val="Calibri"/>
        <family val="2"/>
      </rPr>
      <t xml:space="preserve"> Graphite/Chocolate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475 x 262 mm, a razón de 10,9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</si>
  <si>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140 mm, revestidos en aluminio gofrado por sus 4 caras y con rastrel ventilado de Aluzinc incorporado en el panel, al paso de 395 mm, con coeficiente de transmisión térmica λ=0,022 W/m·K. Con cobertura de teja cerámica plana modelo </t>
    </r>
    <r>
      <rPr>
        <b/>
        <sz val="10"/>
        <rFont val="Calibri"/>
        <family val="2"/>
      </rPr>
      <t>TECHNICA-10 Monocolor</t>
    </r>
    <r>
      <rPr>
        <sz val="10"/>
        <rFont val="Calibri"/>
        <family val="2"/>
      </rPr>
      <t xml:space="preserve"> Graphite/Chocolate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475 x 262 mm, a razón de 10,9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</si>
  <si>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160 mm, revestidos en aluminio gofrado por sus 4 caras y con rastrel ventilado de Aluzinc incorporado en el panel, al paso de 395 mm, con coeficiente de transmisión térmica λ=0,022 W/m·K. Con cobertura de teja cerámica plana modelo </t>
    </r>
    <r>
      <rPr>
        <b/>
        <sz val="10"/>
        <rFont val="Calibri"/>
        <family val="2"/>
      </rPr>
      <t>TECHNICA-10 Monocolor</t>
    </r>
    <r>
      <rPr>
        <sz val="10"/>
        <rFont val="Calibri"/>
        <family val="2"/>
      </rPr>
      <t xml:space="preserve"> Graphite/Chocolate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475 x 262 mm, a razón de 10,9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</si>
</sst>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002\Departamento_tecnico\FINALES%20PRECIOS%20UNITARIOS\NUEVOS%20PRECIOS%202022\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36">
          <cell r="B36">
            <v>10.9</v>
          </cell>
        </row>
      </sheetData>
      <sheetData sheetId="1">
        <row r="9">
          <cell r="C9">
            <v>9.69</v>
          </cell>
        </row>
      </sheetData>
      <sheetData sheetId="2">
        <row r="8">
          <cell r="C8">
            <v>50.31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32">
          <cell r="B32">
            <v>3.6</v>
          </cell>
        </row>
      </sheetData>
      <sheetData sheetId="1">
        <row r="8">
          <cell r="C8">
            <v>13.93</v>
          </cell>
        </row>
        <row r="48">
          <cell r="C48">
            <v>51.55</v>
          </cell>
        </row>
      </sheetData>
      <sheetData sheetId="2">
        <row r="13">
          <cell r="D13">
            <v>54.15</v>
          </cell>
        </row>
        <row r="14">
          <cell r="D14">
            <v>63.63</v>
          </cell>
        </row>
        <row r="15">
          <cell r="D15">
            <v>72.959999999999994</v>
          </cell>
        </row>
        <row r="16">
          <cell r="D16">
            <v>81.52</v>
          </cell>
        </row>
        <row r="17">
          <cell r="D17">
            <v>92.49</v>
          </cell>
        </row>
        <row r="18">
          <cell r="D18">
            <v>102.52</v>
          </cell>
        </row>
        <row r="19">
          <cell r="E19">
            <v>5.87</v>
          </cell>
        </row>
        <row r="20">
          <cell r="E20">
            <v>1.37</v>
          </cell>
        </row>
        <row r="22">
          <cell r="E22">
            <v>3.22</v>
          </cell>
        </row>
        <row r="23">
          <cell r="E23">
            <v>4.46</v>
          </cell>
        </row>
      </sheetData>
      <sheetData sheetId="3">
        <row r="27">
          <cell r="B27">
            <v>6</v>
          </cell>
        </row>
        <row r="28">
          <cell r="B28">
            <v>5.2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8"/>
  <sheetViews>
    <sheetView tabSelected="1" topLeftCell="B1" zoomScale="90" zoomScaleNormal="90" workbookViewId="0">
      <selection activeCell="E7" sqref="E7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32</v>
      </c>
      <c r="D2" s="5">
        <v>1</v>
      </c>
      <c r="E2" s="6"/>
      <c r="F2" s="7">
        <f>F18</f>
        <v>123.45970000000005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[1]TEJAS!$B$36</f>
        <v>10.9</v>
      </c>
      <c r="E3" s="6">
        <f>[2]TEJAS!$B$32</f>
        <v>3.6</v>
      </c>
      <c r="F3" s="6">
        <f>D3*E3</f>
        <v>39.24</v>
      </c>
    </row>
    <row r="4" spans="1:6" s="10" customFormat="1" ht="12.75" x14ac:dyDescent="0.2">
      <c r="A4" s="9" t="s">
        <v>6</v>
      </c>
      <c r="B4" s="9" t="s">
        <v>7</v>
      </c>
      <c r="C4" s="4" t="s">
        <v>25</v>
      </c>
      <c r="D4" s="8">
        <v>0.1</v>
      </c>
      <c r="E4" s="6">
        <f>'[2]PIEZAS ESPECIALES'!$C$48</f>
        <v>51.55</v>
      </c>
      <c r="F4" s="6">
        <f t="shared" ref="F4:F5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f>[2]SISTEMAS!$D$13</f>
        <v>54.15</v>
      </c>
      <c r="F6" s="6">
        <f t="shared" ref="F6:F17" si="1">D6*E6</f>
        <v>54.15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1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1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f>[2]SISTEMAS!$E$22</f>
        <v>3.22</v>
      </c>
      <c r="F9" s="6">
        <f t="shared" si="1"/>
        <v>0.64400000000000013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1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31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1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1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1"/>
        <v>9.0450000000000017</v>
      </c>
    </row>
    <row r="18" spans="1:6" s="10" customFormat="1" ht="12.75" x14ac:dyDescent="0.2">
      <c r="A18" s="9"/>
      <c r="F18" s="11">
        <f>SUM(F3:F17)</f>
        <v>123.45970000000005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9DF0B-7491-45E2-A5C2-200466994BB3}">
  <dimension ref="A1:F18"/>
  <sheetViews>
    <sheetView topLeftCell="B1" zoomScale="90" zoomScaleNormal="90" workbookViewId="0">
      <selection activeCell="E7" sqref="E7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33</v>
      </c>
      <c r="D2" s="5">
        <v>1</v>
      </c>
      <c r="E2" s="6"/>
      <c r="F2" s="7">
        <f>F18</f>
        <v>151.69670000000002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[1]TEJAS!$B$36</f>
        <v>10.9</v>
      </c>
      <c r="E3" s="6">
        <f>[2]TEJAS!$B$32</f>
        <v>3.6</v>
      </c>
      <c r="F3" s="6">
        <f t="shared" ref="F3:F17" si="0">D3*E3</f>
        <v>39.24</v>
      </c>
    </row>
    <row r="4" spans="1:6" s="10" customFormat="1" ht="12.75" x14ac:dyDescent="0.2">
      <c r="A4" s="9" t="s">
        <v>6</v>
      </c>
      <c r="B4" s="9" t="s">
        <v>7</v>
      </c>
      <c r="C4" s="4" t="s">
        <v>25</v>
      </c>
      <c r="D4" s="8">
        <v>0.1</v>
      </c>
      <c r="E4" s="6">
        <f>'[2]PIEZAS ESPECIALES'!$C$48</f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24</v>
      </c>
      <c r="D6" s="8">
        <v>1</v>
      </c>
      <c r="E6" s="6">
        <f>[2]SISTEMAS!$D$14</f>
        <v>63.63</v>
      </c>
      <c r="F6" s="6">
        <f t="shared" si="0"/>
        <v>63.63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23</v>
      </c>
      <c r="D9" s="8">
        <v>4.3499999999999996</v>
      </c>
      <c r="E9" s="6">
        <f>[2]SISTEMAS!$E$23</f>
        <v>4.46</v>
      </c>
      <c r="F9" s="6">
        <f t="shared" si="0"/>
        <v>19.401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31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151.69670000000002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330A0-FC28-486E-8662-518D45A1C984}">
  <dimension ref="A1:F18"/>
  <sheetViews>
    <sheetView topLeftCell="B1" zoomScale="90" zoomScaleNormal="90" workbookViewId="0">
      <selection activeCell="E7" sqref="E7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34</v>
      </c>
      <c r="D2" s="5">
        <v>1</v>
      </c>
      <c r="E2" s="6"/>
      <c r="F2" s="7">
        <f>F18</f>
        <v>142.91370000000001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[1]TEJAS!$B$36</f>
        <v>10.9</v>
      </c>
      <c r="E3" s="6">
        <f>[2]TEJAS!$B$32</f>
        <v>3.6</v>
      </c>
      <c r="F3" s="6">
        <f>D3*E3</f>
        <v>39.24</v>
      </c>
    </row>
    <row r="4" spans="1:6" s="10" customFormat="1" ht="12.75" x14ac:dyDescent="0.2">
      <c r="A4" s="9" t="s">
        <v>6</v>
      </c>
      <c r="B4" s="9" t="s">
        <v>7</v>
      </c>
      <c r="C4" s="4" t="s">
        <v>25</v>
      </c>
      <c r="D4" s="8">
        <v>0.1</v>
      </c>
      <c r="E4" s="6">
        <f>'[2]PIEZAS ESPECIALES'!$C$48</f>
        <v>51.55</v>
      </c>
      <c r="F4" s="6">
        <f t="shared" ref="F4:F17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22</v>
      </c>
      <c r="D6" s="8">
        <v>1</v>
      </c>
      <c r="E6" s="6">
        <f>[2]SISTEMAS!$D$15</f>
        <v>72.959999999999994</v>
      </c>
      <c r="F6" s="6">
        <f t="shared" si="0"/>
        <v>72.959999999999994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f>[2]SISTEMAS!$E$22</f>
        <v>3.22</v>
      </c>
      <c r="F9" s="6">
        <f t="shared" si="0"/>
        <v>1.2880000000000003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31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142.91370000000001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D1586-0F38-43A6-9974-18969CD41929}">
  <dimension ref="A1:F18"/>
  <sheetViews>
    <sheetView topLeftCell="B1" zoomScale="90" zoomScaleNormal="90" workbookViewId="0">
      <selection activeCell="E7" sqref="E7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35</v>
      </c>
      <c r="D2" s="5">
        <v>1</v>
      </c>
      <c r="E2" s="6"/>
      <c r="F2" s="7">
        <f>F18</f>
        <v>151.47370000000001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[1]TEJAS!$B$36</f>
        <v>10.9</v>
      </c>
      <c r="E3" s="6">
        <f>[2]TEJAS!$B$32</f>
        <v>3.6</v>
      </c>
      <c r="F3" s="6">
        <f>D3*E3</f>
        <v>39.24</v>
      </c>
    </row>
    <row r="4" spans="1:6" s="10" customFormat="1" ht="12.75" x14ac:dyDescent="0.2">
      <c r="A4" s="9" t="s">
        <v>6</v>
      </c>
      <c r="B4" s="9" t="s">
        <v>7</v>
      </c>
      <c r="C4" s="4" t="s">
        <v>25</v>
      </c>
      <c r="D4" s="8">
        <v>0.1</v>
      </c>
      <c r="E4" s="6">
        <f>'[2]PIEZAS ESPECIALES'!$C$48</f>
        <v>51.55</v>
      </c>
      <c r="F4" s="6">
        <f t="shared" ref="F4:F17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27</v>
      </c>
      <c r="D6" s="8">
        <v>1</v>
      </c>
      <c r="E6" s="6">
        <f>[2]SISTEMAS!$D$16</f>
        <v>81.52</v>
      </c>
      <c r="F6" s="6">
        <f t="shared" si="0"/>
        <v>81.52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f>[2]SISTEMAS!$E$22</f>
        <v>3.22</v>
      </c>
      <c r="F9" s="6">
        <f t="shared" si="0"/>
        <v>1.2880000000000003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31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151.47370000000001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6DC76-9C97-442D-8C5E-90A5EC9D862B}">
  <dimension ref="A1:F19"/>
  <sheetViews>
    <sheetView topLeftCell="B1" zoomScale="90" zoomScaleNormal="90" workbookViewId="0">
      <selection activeCell="E7" sqref="E7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36</v>
      </c>
      <c r="D2" s="5">
        <v>1</v>
      </c>
      <c r="E2" s="6"/>
      <c r="F2" s="7">
        <f>F19</f>
        <v>162.69170000000003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[1]TEJAS!$B$36</f>
        <v>10.9</v>
      </c>
      <c r="E3" s="6">
        <f>[2]TEJAS!$B$32</f>
        <v>3.6</v>
      </c>
      <c r="F3" s="6">
        <f>D3*E3</f>
        <v>39.24</v>
      </c>
    </row>
    <row r="4" spans="1:6" s="10" customFormat="1" ht="12.75" x14ac:dyDescent="0.2">
      <c r="A4" s="9" t="s">
        <v>6</v>
      </c>
      <c r="B4" s="9" t="s">
        <v>7</v>
      </c>
      <c r="C4" s="4" t="s">
        <v>25</v>
      </c>
      <c r="D4" s="8">
        <v>0.1</v>
      </c>
      <c r="E4" s="6">
        <f>'[2]PIEZAS ESPECIALES'!$C$48</f>
        <v>51.55</v>
      </c>
      <c r="F4" s="6">
        <f t="shared" ref="F4:F18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28</v>
      </c>
      <c r="D6" s="8">
        <v>1</v>
      </c>
      <c r="E6" s="6">
        <f>[2]SISTEMAS!$D$17</f>
        <v>92.49</v>
      </c>
      <c r="F6" s="6">
        <f t="shared" si="0"/>
        <v>92.49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f>[2]SISTEMAS!$E$22</f>
        <v>3.22</v>
      </c>
      <c r="F9" s="6">
        <f t="shared" si="0"/>
        <v>0.64400000000000013</v>
      </c>
    </row>
    <row r="10" spans="1:6" s="10" customFormat="1" ht="12.75" x14ac:dyDescent="0.2">
      <c r="A10" s="9" t="s">
        <v>6</v>
      </c>
      <c r="B10" s="9" t="s">
        <v>8</v>
      </c>
      <c r="C10" s="10" t="s">
        <v>23</v>
      </c>
      <c r="D10" s="8">
        <v>0.2</v>
      </c>
      <c r="E10" s="6">
        <f>[2]SISTEMAS!$E$23</f>
        <v>4.46</v>
      </c>
      <c r="F10" s="6">
        <f t="shared" ref="F10" si="1">D10*E10</f>
        <v>0.89200000000000002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12</v>
      </c>
      <c r="D11" s="8">
        <v>0.2</v>
      </c>
      <c r="E11" s="6">
        <f>[2]COMPLEMENTOS!$D$70</f>
        <v>1.06</v>
      </c>
      <c r="F11" s="6">
        <f t="shared" si="0"/>
        <v>0.21200000000000002</v>
      </c>
    </row>
    <row r="12" spans="1:6" s="10" customFormat="1" ht="12.75" x14ac:dyDescent="0.2">
      <c r="A12" s="9" t="s">
        <v>6</v>
      </c>
      <c r="B12" s="9" t="s">
        <v>8</v>
      </c>
      <c r="C12" s="10" t="s">
        <v>13</v>
      </c>
      <c r="D12" s="8">
        <v>0.1</v>
      </c>
      <c r="E12" s="6">
        <f>[2]COMPLEMENTOS!$D$74</f>
        <v>4.08</v>
      </c>
      <c r="F12" s="6">
        <f t="shared" si="0"/>
        <v>0.40800000000000003</v>
      </c>
    </row>
    <row r="13" spans="1:6" s="10" customFormat="1" ht="12.75" x14ac:dyDescent="0.2">
      <c r="A13" s="9" t="s">
        <v>6</v>
      </c>
      <c r="B13" s="9" t="s">
        <v>7</v>
      </c>
      <c r="C13" s="10" t="s">
        <v>31</v>
      </c>
      <c r="D13" s="8">
        <v>0.2</v>
      </c>
      <c r="E13" s="6">
        <f>[2]COMPLEMENTOS!$B$30</f>
        <v>1.49</v>
      </c>
      <c r="F13" s="6">
        <f t="shared" si="0"/>
        <v>0.29799999999999999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20</v>
      </c>
      <c r="D14" s="8">
        <v>0.03</v>
      </c>
      <c r="E14" s="6">
        <f>[2]COMPLEMENTOS!$B$27</f>
        <v>6</v>
      </c>
      <c r="F14" s="6">
        <f t="shared" si="0"/>
        <v>0.18</v>
      </c>
    </row>
    <row r="15" spans="1:6" s="10" customFormat="1" ht="12.75" x14ac:dyDescent="0.2">
      <c r="A15" s="9" t="s">
        <v>6</v>
      </c>
      <c r="B15" s="9" t="s">
        <v>7</v>
      </c>
      <c r="C15" s="10" t="s">
        <v>21</v>
      </c>
      <c r="D15" s="8">
        <v>0.05</v>
      </c>
      <c r="E15" s="6">
        <f>[2]COMPLEMENTOS!$B$28</f>
        <v>5.2</v>
      </c>
      <c r="F15" s="6">
        <f t="shared" si="0"/>
        <v>0.26</v>
      </c>
    </row>
    <row r="16" spans="1:6" s="10" customFormat="1" ht="12.75" x14ac:dyDescent="0.2">
      <c r="A16" s="9" t="s">
        <v>6</v>
      </c>
      <c r="B16" s="9" t="s">
        <v>7</v>
      </c>
      <c r="C16" s="10" t="s">
        <v>14</v>
      </c>
      <c r="D16" s="8">
        <v>0.16</v>
      </c>
      <c r="E16" s="6">
        <f>'[2]MANO DE OBRA'!$B$5</f>
        <v>10.5</v>
      </c>
      <c r="F16" s="6">
        <f t="shared" si="0"/>
        <v>1.68</v>
      </c>
    </row>
    <row r="17" spans="1:6" s="10" customFormat="1" ht="12.75" x14ac:dyDescent="0.2">
      <c r="A17" s="9" t="s">
        <v>15</v>
      </c>
      <c r="B17" s="9" t="s">
        <v>16</v>
      </c>
      <c r="C17" s="10" t="s">
        <v>17</v>
      </c>
      <c r="D17" s="8">
        <v>0.45</v>
      </c>
      <c r="E17" s="6">
        <f>'[2]MANO DE OBRA'!$B$2</f>
        <v>21.41</v>
      </c>
      <c r="F17" s="6">
        <f t="shared" si="0"/>
        <v>9.634500000000001</v>
      </c>
    </row>
    <row r="18" spans="1:6" s="10" customFormat="1" ht="12.75" x14ac:dyDescent="0.2">
      <c r="A18" s="9" t="s">
        <v>15</v>
      </c>
      <c r="B18" s="9" t="s">
        <v>16</v>
      </c>
      <c r="C18" s="10" t="s">
        <v>18</v>
      </c>
      <c r="D18" s="8">
        <v>0.45</v>
      </c>
      <c r="E18" s="6">
        <f>'[2]MANO DE OBRA'!$B$3</f>
        <v>20.100000000000001</v>
      </c>
      <c r="F18" s="6">
        <f t="shared" si="0"/>
        <v>9.0450000000000017</v>
      </c>
    </row>
    <row r="19" spans="1:6" s="10" customFormat="1" ht="12.75" x14ac:dyDescent="0.2">
      <c r="A19" s="9"/>
      <c r="F19" s="11">
        <f>SUM(F3:F18)</f>
        <v>162.69170000000003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52216-9C18-4DAB-9906-6386BB4C0B8F}">
  <dimension ref="A1:F18"/>
  <sheetViews>
    <sheetView topLeftCell="B1" zoomScale="90" zoomScaleNormal="90" workbookViewId="0">
      <selection activeCell="E7" sqref="E7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37</v>
      </c>
      <c r="D2" s="5">
        <v>1</v>
      </c>
      <c r="E2" s="6"/>
      <c r="F2" s="7">
        <f>F18</f>
        <v>172.96969999999999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[1]TEJAS!$B$36</f>
        <v>10.9</v>
      </c>
      <c r="E3" s="6">
        <f>[2]TEJAS!$B$32</f>
        <v>3.6</v>
      </c>
      <c r="F3" s="6">
        <f>D3*E3</f>
        <v>39.24</v>
      </c>
    </row>
    <row r="4" spans="1:6" s="10" customFormat="1" ht="12.75" x14ac:dyDescent="0.2">
      <c r="A4" s="9" t="s">
        <v>6</v>
      </c>
      <c r="B4" s="9" t="s">
        <v>7</v>
      </c>
      <c r="C4" s="4" t="s">
        <v>25</v>
      </c>
      <c r="D4" s="8">
        <v>0.1</v>
      </c>
      <c r="E4" s="6">
        <f>'[2]PIEZAS ESPECIALES'!$C$48</f>
        <v>51.55</v>
      </c>
      <c r="F4" s="6">
        <f t="shared" ref="F4:F17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29</v>
      </c>
      <c r="D6" s="8">
        <v>1</v>
      </c>
      <c r="E6" s="6">
        <f>[2]SISTEMAS!$D$18</f>
        <v>102.52</v>
      </c>
      <c r="F6" s="6">
        <f t="shared" si="0"/>
        <v>102.52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23</v>
      </c>
      <c r="D9" s="8">
        <v>0.4</v>
      </c>
      <c r="E9" s="6">
        <f>[2]SISTEMAS!$E$23</f>
        <v>4.46</v>
      </c>
      <c r="F9" s="6">
        <f t="shared" si="0"/>
        <v>1.784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31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172.96969999999999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60</vt:lpstr>
      <vt:lpstr>80</vt:lpstr>
      <vt:lpstr>100</vt:lpstr>
      <vt:lpstr>120</vt:lpstr>
      <vt:lpstr>140</vt:lpstr>
      <vt:lpstr>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2025-02-12T17:32:11Z</dcterms:modified>
</cp:coreProperties>
</file>